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志愿总评成绩表" sheetId="2" r:id="rId1"/>
    <sheet name="士兵计划" sheetId="3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[0]!Module.Prix_SMC</definedName>
    <definedName name="_xlnm.Print_Area" localSheetId="1">士兵计划!$A$1:$P$6</definedName>
    <definedName name="Prix_SMC">[0]!Prix_SMC</definedName>
    <definedName name="t_kjl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<sst xmlns="http://schemas.openxmlformats.org/spreadsheetml/2006/main" count="122" uniqueCount="74">
  <si>
    <t>2025年湖北师范大学城市与环境学院研究生招生考试总评成绩登记表（一志愿考生）</t>
  </si>
  <si>
    <t>序号</t>
  </si>
  <si>
    <t>姓名</t>
  </si>
  <si>
    <t>考生编号</t>
  </si>
  <si>
    <t>初试成绩</t>
  </si>
  <si>
    <t>复试成绩</t>
  </si>
  <si>
    <t>总成绩</t>
  </si>
  <si>
    <t>排名</t>
  </si>
  <si>
    <t>备注（专业方向）</t>
  </si>
  <si>
    <t>原始分数</t>
  </si>
  <si>
    <t>权重分数（60%）</t>
  </si>
  <si>
    <t>面试成绩</t>
  </si>
  <si>
    <t>专业课笔试</t>
  </si>
  <si>
    <t>外国语听说能力测试</t>
  </si>
  <si>
    <t>权重40%</t>
  </si>
  <si>
    <t>权重30%</t>
  </si>
  <si>
    <t>总分</t>
  </si>
  <si>
    <t>权重分数（40%）</t>
  </si>
  <si>
    <t>李涵晶</t>
  </si>
  <si>
    <t>105135000000704</t>
  </si>
  <si>
    <t>学科教学（地理）</t>
  </si>
  <si>
    <t>王俊珂</t>
  </si>
  <si>
    <t>105135000001376</t>
  </si>
  <si>
    <t>自然地理学</t>
  </si>
  <si>
    <t>潘姿汝</t>
  </si>
  <si>
    <t>105135000001378</t>
  </si>
  <si>
    <t>李嘉怡</t>
  </si>
  <si>
    <t>105135000001389</t>
  </si>
  <si>
    <t>周宇杰</t>
  </si>
  <si>
    <t>105135000001397</t>
  </si>
  <si>
    <t>李晓楠</t>
  </si>
  <si>
    <t>105135000001401</t>
  </si>
  <si>
    <t>杜奕慧</t>
  </si>
  <si>
    <t>105135000001407</t>
  </si>
  <si>
    <t>赵铖山</t>
  </si>
  <si>
    <t>105135000001396</t>
  </si>
  <si>
    <t>褚国鑫</t>
  </si>
  <si>
    <t>105135000001383</t>
  </si>
  <si>
    <t>杨兴勃</t>
  </si>
  <si>
    <t>105135000001385</t>
  </si>
  <si>
    <t>张欣奕</t>
  </si>
  <si>
    <t>105135000001409</t>
  </si>
  <si>
    <t>人文地理学</t>
  </si>
  <si>
    <t>刘瑾钰</t>
  </si>
  <si>
    <t>105135000001374</t>
  </si>
  <si>
    <t>陈泽伦</t>
  </si>
  <si>
    <t>105135000001386</t>
  </si>
  <si>
    <t>李雯琦</t>
  </si>
  <si>
    <t>105135000001366</t>
  </si>
  <si>
    <t>地图学与地理信息系统</t>
  </si>
  <si>
    <t>张颖</t>
  </si>
  <si>
    <t>105135000001377</t>
  </si>
  <si>
    <t>刘秉豪</t>
  </si>
  <si>
    <t>105135000001387</t>
  </si>
  <si>
    <t>马剑翔</t>
  </si>
  <si>
    <t>105135000001399</t>
  </si>
  <si>
    <t>何伟</t>
  </si>
  <si>
    <t>105135000001411</t>
  </si>
  <si>
    <t>张妍平</t>
  </si>
  <si>
    <t>105135000001408</t>
  </si>
  <si>
    <t>钟云磊</t>
  </si>
  <si>
    <t>105135000001405</t>
  </si>
  <si>
    <t>杨思雨</t>
  </si>
  <si>
    <t>105135000001365</t>
  </si>
  <si>
    <t>韩金阳</t>
  </si>
  <si>
    <t>105135000001369</t>
  </si>
  <si>
    <t>2025年湖北师范大学城市与环境学院研究生招生考试总评成绩登记表（退役大学生士兵计划考生）</t>
  </si>
  <si>
    <t>折算成绩</t>
  </si>
  <si>
    <t>张权</t>
  </si>
  <si>
    <t>105135000001388</t>
  </si>
  <si>
    <t>李冲</t>
  </si>
  <si>
    <t>105135000001380</t>
  </si>
  <si>
    <t>叶政明</t>
  </si>
  <si>
    <t>105135000001382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</si>
</sst>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#\ ??/??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yy\.mm\.dd"/>
    <numFmt numFmtId="192" formatCode="0_);[Red]\(0\)"/>
    <numFmt numFmtId="193" formatCode="0.0_ "/>
    <numFmt numFmtId="194" formatCode="0.0_);[Red]\(0.0\)"/>
    <numFmt numFmtId="195" formatCode="0.00_ "/>
  </numFmts>
  <fonts count="6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Traditional Arabic"/>
      <family val="1"/>
      <charset val="0"/>
    </font>
    <font>
      <sz val="11"/>
      <name val="Times New Roman"/>
      <family val="1"/>
      <charset val="0"/>
    </font>
    <font>
      <sz val="12"/>
      <color theme="1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Times New Roman"/>
      <family val="1"/>
      <charset val="0"/>
    </font>
    <font>
      <u/>
      <sz val="10"/>
      <color indexed="12"/>
      <name val="宋体"/>
      <charset val="134"/>
    </font>
    <font>
      <u/>
      <sz val="10"/>
      <color indexed="14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Helv"/>
      <family val="2"/>
      <charset val="0"/>
    </font>
    <font>
      <sz val="10"/>
      <name val="Geneva"/>
      <family val="2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family val="1"/>
      <charset val="0"/>
    </font>
    <font>
      <b/>
      <sz val="10"/>
      <name val="MS Sans Serif"/>
      <family val="2"/>
      <charset val="0"/>
    </font>
    <font>
      <sz val="10"/>
      <name val="Times New Roman"/>
      <family val="1"/>
      <charset val="0"/>
    </font>
    <font>
      <sz val="10"/>
      <name val="MS Sans Serif"/>
      <family val="2"/>
      <charset val="0"/>
    </font>
    <font>
      <sz val="8"/>
      <name val="Arial"/>
      <family val="2"/>
      <charset val="0"/>
    </font>
    <font>
      <b/>
      <sz val="12"/>
      <name val="Arial"/>
      <family val="2"/>
      <charset val="0"/>
    </font>
    <font>
      <sz val="12"/>
      <name val="Helv"/>
      <family val="2"/>
      <charset val="0"/>
    </font>
    <font>
      <sz val="12"/>
      <color indexed="9"/>
      <name val="Helv"/>
      <family val="2"/>
      <charset val="0"/>
    </font>
    <font>
      <sz val="7"/>
      <name val="Small Fonts"/>
      <family val="2"/>
      <charset val="0"/>
    </font>
    <font>
      <sz val="10"/>
      <name val="Arial"/>
      <family val="2"/>
      <charset val="0"/>
    </font>
    <font>
      <b/>
      <sz val="10"/>
      <name val="Tms Rmn"/>
      <family val="1"/>
      <charset val="0"/>
    </font>
    <font>
      <sz val="10"/>
      <color indexed="8"/>
      <name val="MS Sans Serif"/>
      <family val="2"/>
      <charset val="0"/>
    </font>
    <font>
      <b/>
      <sz val="14"/>
      <name val="楷体"/>
      <family val="3"/>
      <charset val="134"/>
    </font>
    <font>
      <b/>
      <sz val="18"/>
      <color indexed="62"/>
      <name val="宋体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charset val="134"/>
    </font>
    <font>
      <b/>
      <sz val="9"/>
      <name val="Arial"/>
      <family val="2"/>
      <charset val="0"/>
    </font>
    <font>
      <b/>
      <sz val="10"/>
      <name val="Arial"/>
      <family val="2"/>
      <charset val="0"/>
    </font>
    <font>
      <sz val="11"/>
      <color indexed="17"/>
      <name val="Tahoma"/>
      <family val="2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6" fillId="0" borderId="0"/>
    <xf numFmtId="0" fontId="37" fillId="0" borderId="0"/>
    <xf numFmtId="49" fontId="0" fillId="0" borderId="0" applyFont="0" applyFill="0" applyBorder="0" applyAlignment="0" applyProtection="0"/>
    <xf numFmtId="0" fontId="36" fillId="0" borderId="0"/>
    <xf numFmtId="0" fontId="3" fillId="0" borderId="0"/>
    <xf numFmtId="0" fontId="37" fillId="0" borderId="0"/>
    <xf numFmtId="0" fontId="3" fillId="0" borderId="0"/>
    <xf numFmtId="0" fontId="36" fillId="0" borderId="0"/>
    <xf numFmtId="0" fontId="3" fillId="0" borderId="0"/>
    <xf numFmtId="0" fontId="36" fillId="0" borderId="0">
      <protection locked="0"/>
    </xf>
    <xf numFmtId="0" fontId="38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9" borderId="0" applyNumberFormat="0" applyBorder="0" applyAlignment="0" applyProtection="0"/>
    <xf numFmtId="0" fontId="39" fillId="2" borderId="0" applyNumberFormat="0" applyBorder="0" applyAlignment="0" applyProtection="0"/>
    <xf numFmtId="0" fontId="39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9" fillId="2" borderId="0" applyNumberFormat="0" applyBorder="0" applyAlignment="0" applyProtection="0"/>
    <xf numFmtId="0" fontId="39" fillId="6" borderId="0" applyNumberFormat="0" applyBorder="0" applyAlignment="0" applyProtection="0"/>
    <xf numFmtId="0" fontId="38" fillId="4" borderId="0" applyNumberFormat="0" applyBorder="0" applyAlignment="0" applyProtection="0"/>
    <xf numFmtId="0" fontId="38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20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40" fillId="0" borderId="0">
      <alignment horizontal="center" wrapText="1"/>
      <protection locked="0"/>
    </xf>
    <xf numFmtId="0" fontId="41" fillId="0" borderId="0" applyNumberFormat="0" applyFill="0" applyBorder="0" applyAlignment="0" applyProtection="0"/>
    <xf numFmtId="176" fontId="0" fillId="0" borderId="0" applyFont="0" applyFill="0" applyBorder="0" applyAlignment="0" applyProtection="0"/>
    <xf numFmtId="177" fontId="42" fillId="0" borderId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1" fontId="42" fillId="0" borderId="0"/>
    <xf numFmtId="15" fontId="43" fillId="0" borderId="0"/>
    <xf numFmtId="182" fontId="42" fillId="0" borderId="0"/>
    <xf numFmtId="0" fontId="2" fillId="0" borderId="0"/>
    <xf numFmtId="0" fontId="2" fillId="0" borderId="0"/>
    <xf numFmtId="0" fontId="2" fillId="0" borderId="0"/>
    <xf numFmtId="0" fontId="44" fillId="4" borderId="0" applyNumberFormat="0" applyBorder="0" applyAlignment="0" applyProtection="0"/>
    <xf numFmtId="0" fontId="45" fillId="0" borderId="13" applyNumberFormat="0" applyAlignment="0" applyProtection="0">
      <alignment horizontal="left" vertical="center"/>
    </xf>
    <xf numFmtId="0" fontId="45" fillId="0" borderId="14">
      <alignment horizontal="left" vertical="center"/>
    </xf>
    <xf numFmtId="0" fontId="44" fillId="2" borderId="1" applyNumberFormat="0" applyBorder="0" applyAlignment="0" applyProtection="0"/>
    <xf numFmtId="183" fontId="46" fillId="21" borderId="0"/>
    <xf numFmtId="183" fontId="47" fillId="22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2" fillId="0" borderId="0"/>
    <xf numFmtId="37" fontId="48" fillId="0" borderId="0"/>
    <xf numFmtId="187" fontId="49" fillId="0" borderId="0"/>
    <xf numFmtId="0" fontId="36" fillId="0" borderId="0"/>
    <xf numFmtId="14" fontId="40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88" fontId="0" fillId="0" borderId="0" applyFont="0" applyFill="0" applyProtection="0"/>
    <xf numFmtId="0" fontId="0" fillId="0" borderId="0" applyNumberFormat="0" applyFont="0" applyFill="0" applyBorder="0" applyAlignment="0" applyProtection="0">
      <alignment horizontal="left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41" fillId="0" borderId="15">
      <alignment horizontal="center"/>
    </xf>
    <xf numFmtId="3" fontId="0" fillId="0" borderId="0" applyFont="0" applyFill="0" applyBorder="0" applyAlignment="0" applyProtection="0"/>
    <xf numFmtId="0" fontId="0" fillId="23" borderId="0" applyNumberFormat="0" applyFont="0" applyBorder="0" applyAlignment="0" applyProtection="0"/>
    <xf numFmtId="0" fontId="41" fillId="0" borderId="0" applyNumberFormat="0" applyFill="0" applyBorder="0" applyAlignment="0" applyProtection="0"/>
    <xf numFmtId="0" fontId="50" fillId="24" borderId="16">
      <protection locked="0"/>
    </xf>
    <xf numFmtId="0" fontId="51" fillId="0" borderId="0"/>
    <xf numFmtId="0" fontId="50" fillId="24" borderId="16">
      <protection locked="0"/>
    </xf>
    <xf numFmtId="0" fontId="50" fillId="24" borderId="16">
      <protection locked="0"/>
    </xf>
    <xf numFmtId="189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49" fillId="0" borderId="3" applyNumberFormat="0" applyFill="0" applyProtection="0">
      <alignment horizontal="right"/>
    </xf>
    <xf numFmtId="0" fontId="52" fillId="0" borderId="3" applyNumberFormat="0" applyFill="0" applyProtection="0">
      <alignment horizontal="center"/>
    </xf>
    <xf numFmtId="0" fontId="53" fillId="0" borderId="0" applyNumberFormat="0" applyFill="0" applyBorder="0" applyAlignment="0" applyProtection="0"/>
    <xf numFmtId="0" fontId="54" fillId="0" borderId="17" applyNumberFormat="0" applyFill="0" applyProtection="0">
      <alignment horizontal="center"/>
    </xf>
    <xf numFmtId="0" fontId="55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6" fillId="7" borderId="0" applyNumberFormat="0" applyBorder="0" applyAlignment="0" applyProtection="0"/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0" fillId="6" borderId="0" applyNumberFormat="0" applyBorder="0" applyAlignment="0" applyProtection="0"/>
    <xf numFmtId="0" fontId="54" fillId="0" borderId="17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191" fontId="49" fillId="0" borderId="17" applyFill="0" applyProtection="0">
      <alignment horizontal="right"/>
    </xf>
    <xf numFmtId="0" fontId="49" fillId="0" borderId="3" applyNumberFormat="0" applyFill="0" applyProtection="0">
      <alignment horizontal="left"/>
    </xf>
    <xf numFmtId="1" fontId="49" fillId="0" borderId="17" applyFill="0" applyProtection="0">
      <alignment horizontal="center"/>
    </xf>
    <xf numFmtId="0" fontId="36" fillId="0" borderId="0"/>
    <xf numFmtId="0" fontId="43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92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93" fontId="6" fillId="0" borderId="1" xfId="0" applyNumberFormat="1" applyFont="1" applyFill="1" applyBorder="1" applyAlignment="1">
      <alignment horizontal="left" vertical="center"/>
    </xf>
    <xf numFmtId="194" fontId="7" fillId="0" borderId="1" xfId="0" applyNumberFormat="1" applyFont="1" applyFill="1" applyBorder="1" applyAlignment="1">
      <alignment horizontal="center" vertical="center"/>
    </xf>
    <xf numFmtId="194" fontId="8" fillId="0" borderId="1" xfId="0" applyNumberFormat="1" applyFont="1" applyFill="1" applyBorder="1" applyAlignment="1">
      <alignment horizontal="left" vertical="center"/>
    </xf>
    <xf numFmtId="19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94" fontId="7" fillId="0" borderId="1" xfId="0" applyNumberFormat="1" applyFont="1" applyFill="1" applyBorder="1" applyAlignment="1">
      <alignment horizontal="left" vertical="center"/>
    </xf>
    <xf numFmtId="193" fontId="8" fillId="0" borderId="1" xfId="0" applyNumberFormat="1" applyFont="1" applyFill="1" applyBorder="1" applyAlignment="1">
      <alignment horizontal="left" vertical="center"/>
    </xf>
    <xf numFmtId="193" fontId="9" fillId="0" borderId="1" xfId="0" applyNumberFormat="1" applyFont="1" applyFill="1" applyBorder="1" applyAlignment="1">
      <alignment horizontal="left" vertical="center" wrapText="1"/>
    </xf>
    <xf numFmtId="193" fontId="8" fillId="0" borderId="1" xfId="0" applyNumberFormat="1" applyFont="1" applyFill="1" applyBorder="1" applyAlignment="1">
      <alignment horizontal="center" vertical="center"/>
    </xf>
    <xf numFmtId="195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94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95" fontId="6" fillId="0" borderId="1" xfId="0" applyNumberFormat="1" applyFont="1" applyBorder="1" applyAlignment="1">
      <alignment horizontal="center" vertical="center"/>
    </xf>
    <xf numFmtId="195" fontId="6" fillId="0" borderId="1" xfId="0" applyNumberFormat="1" applyFont="1" applyFill="1" applyBorder="1" applyAlignment="1">
      <alignment horizontal="center" vertical="center"/>
    </xf>
    <xf numFmtId="194" fontId="3" fillId="0" borderId="1" xfId="0" applyNumberFormat="1" applyFont="1" applyFill="1" applyBorder="1" applyAlignment="1">
      <alignment horizontal="center" vertical="center" wrapText="1"/>
    </xf>
    <xf numFmtId="194" fontId="3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94" fontId="3" fillId="0" borderId="1" xfId="0" applyNumberFormat="1" applyFont="1" applyBorder="1" applyAlignment="1">
      <alignment horizontal="center" vertical="center" wrapText="1"/>
    </xf>
    <xf numFmtId="194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0326高清市院遂宁检察院1080P配置清单26日改" xfId="49"/>
    <cellStyle name="_Book1" xfId="50"/>
    <cellStyle name="_Book1_1" xfId="51"/>
    <cellStyle name="_Book1_2" xfId="52"/>
    <cellStyle name="_Book1_3" xfId="53"/>
    <cellStyle name="_ET_STYLE_NoName_00_" xfId="54"/>
    <cellStyle name="_ET_STYLE_NoName_00__Book1" xfId="55"/>
    <cellStyle name="_ET_STYLE_NoName_00__Book1_1" xfId="56"/>
    <cellStyle name="_ET_STYLE_NoName_00__Sheet3" xfId="57"/>
    <cellStyle name="_弱电系统设备配置报价清单" xfId="58"/>
    <cellStyle name="0,0&#13;&#10;NA&#13;&#10;" xfId="59"/>
    <cellStyle name="6mal" xfId="60"/>
    <cellStyle name="Accent1" xfId="61"/>
    <cellStyle name="Accent1 - 20%" xfId="62"/>
    <cellStyle name="Accent1 - 40%" xfId="63"/>
    <cellStyle name="Accent1 - 60%" xfId="64"/>
    <cellStyle name="Accent2" xfId="65"/>
    <cellStyle name="Accent2 - 20%" xfId="66"/>
    <cellStyle name="Accent2 - 40%" xfId="67"/>
    <cellStyle name="Accent2 - 60%" xfId="68"/>
    <cellStyle name="Accent3" xfId="69"/>
    <cellStyle name="Accent3 - 20%" xfId="70"/>
    <cellStyle name="Accent3 - 40%" xfId="71"/>
    <cellStyle name="Accent3 - 60%" xfId="72"/>
    <cellStyle name="Accent4" xfId="73"/>
    <cellStyle name="Accent4 - 20%" xfId="74"/>
    <cellStyle name="Accent4 - 40%" xfId="75"/>
    <cellStyle name="Accent4 - 60%" xfId="76"/>
    <cellStyle name="Accent5" xfId="77"/>
    <cellStyle name="Accent5 - 20%" xfId="78"/>
    <cellStyle name="Accent5 - 40%" xfId="79"/>
    <cellStyle name="Accent5 - 60%" xfId="80"/>
    <cellStyle name="Accent6" xfId="81"/>
    <cellStyle name="Accent6 - 20%" xfId="82"/>
    <cellStyle name="Accent6 - 40%" xfId="83"/>
    <cellStyle name="Accent6 - 60%" xfId="84"/>
    <cellStyle name="args.style" xfId="85"/>
    <cellStyle name="ColLevel_0" xfId="86"/>
    <cellStyle name="Comma [0]_!!!GO" xfId="87"/>
    <cellStyle name="comma zerodec" xfId="88"/>
    <cellStyle name="Comma_!!!GO" xfId="89"/>
    <cellStyle name="Currency [0]_!!!GO" xfId="90"/>
    <cellStyle name="Currency_!!!GO" xfId="91"/>
    <cellStyle name="Currency1" xfId="92"/>
    <cellStyle name="Date" xfId="93"/>
    <cellStyle name="Dollar (zero dec)" xfId="94"/>
    <cellStyle name="e鯪9Y_x000B_" xfId="95"/>
    <cellStyle name="e鯪9Y_x000B_ 2" xfId="96"/>
    <cellStyle name="e鯪9Y_x000B__Book1" xfId="97"/>
    <cellStyle name="Grey" xfId="98"/>
    <cellStyle name="Header1" xfId="99"/>
    <cellStyle name="Header2" xfId="100"/>
    <cellStyle name="Input [yellow]" xfId="101"/>
    <cellStyle name="Input Cells" xfId="102"/>
    <cellStyle name="Linked Cells" xfId="103"/>
    <cellStyle name="Millares [0]_96 Risk" xfId="104"/>
    <cellStyle name="Millares_96 Risk" xfId="105"/>
    <cellStyle name="Milliers [0]_!!!GO" xfId="106"/>
    <cellStyle name="Milliers_!!!GO" xfId="107"/>
    <cellStyle name="Moneda [0]_96 Risk" xfId="108"/>
    <cellStyle name="Moneda_96 Risk" xfId="109"/>
    <cellStyle name="Mon閠aire [0]_!!!GO" xfId="110"/>
    <cellStyle name="Mon閠aire_!!!GO" xfId="111"/>
    <cellStyle name="New Times Roman" xfId="112"/>
    <cellStyle name="no dec" xfId="113"/>
    <cellStyle name="Normal - Style1" xfId="114"/>
    <cellStyle name="Normal_!!!GO" xfId="115"/>
    <cellStyle name="per.style" xfId="116"/>
    <cellStyle name="Percent [2]" xfId="117"/>
    <cellStyle name="Percent_!!!GO" xfId="118"/>
    <cellStyle name="Pourcentage_pldt" xfId="119"/>
    <cellStyle name="PSChar" xfId="120"/>
    <cellStyle name="PSDate" xfId="121"/>
    <cellStyle name="PSDec" xfId="122"/>
    <cellStyle name="PSHeading" xfId="123"/>
    <cellStyle name="PSInt" xfId="124"/>
    <cellStyle name="PSSpacer" xfId="125"/>
    <cellStyle name="RowLevel_0" xfId="126"/>
    <cellStyle name="sstot" xfId="127"/>
    <cellStyle name="Standard_AREAS" xfId="128"/>
    <cellStyle name="t" xfId="129"/>
    <cellStyle name="t_HVAC Equipment (3)" xfId="130"/>
    <cellStyle name="捠壿 [0.00]_Region Orders (2)" xfId="131"/>
    <cellStyle name="捠壿_Region Orders (2)" xfId="132"/>
    <cellStyle name="编号" xfId="133"/>
    <cellStyle name="标题1" xfId="134"/>
    <cellStyle name="表标题" xfId="135"/>
    <cellStyle name="部门" xfId="136"/>
    <cellStyle name="差_Book1" xfId="137"/>
    <cellStyle name="差_Book1_1" xfId="138"/>
    <cellStyle name="差_Book1_2" xfId="139"/>
    <cellStyle name="差_Book1_3" xfId="140"/>
    <cellStyle name="常规 10" xfId="141"/>
    <cellStyle name="常规 11" xfId="142"/>
    <cellStyle name="常规 2" xfId="143"/>
    <cellStyle name="常规 3" xfId="144"/>
    <cellStyle name="常规 4" xfId="145"/>
    <cellStyle name="常规 8" xfId="146"/>
    <cellStyle name="常规 9" xfId="147"/>
    <cellStyle name="分级显示列_1_Book1" xfId="148"/>
    <cellStyle name="分级显示行_1_Book1" xfId="149"/>
    <cellStyle name="好_Book1" xfId="150"/>
    <cellStyle name="好_Book1_1" xfId="151"/>
    <cellStyle name="好_Book1_2" xfId="152"/>
    <cellStyle name="好_Book1_3" xfId="153"/>
    <cellStyle name="借出原因" xfId="154"/>
    <cellStyle name="普通_laroux" xfId="155"/>
    <cellStyle name="千分位[0]_laroux" xfId="156"/>
    <cellStyle name="千分位_laroux" xfId="157"/>
    <cellStyle name="千位[0]_ 方正PC" xfId="158"/>
    <cellStyle name="千位_ 方正PC" xfId="159"/>
    <cellStyle name="强调 1" xfId="160"/>
    <cellStyle name="强调 2" xfId="161"/>
    <cellStyle name="强调 3" xfId="162"/>
    <cellStyle name="日期" xfId="163"/>
    <cellStyle name="商品名称" xfId="164"/>
    <cellStyle name="数量" xfId="165"/>
    <cellStyle name="样式 1" xfId="166"/>
    <cellStyle name="昗弨_Pacific Region P&amp;L" xfId="167"/>
    <cellStyle name="寘嬫愗傝 [0.00]_Region Orders (2)" xfId="168"/>
    <cellStyle name="寘嬫愗傝_Region Orders (2)" xfId="169"/>
  </cellStyles>
  <dxfs count="1">
    <dxf>
      <font>
        <u val="single"/>
        <color indexed="10"/>
      </font>
    </dxf>
  </dxfs>
  <tableStyles count="0" defaultTableStyle="TableStyleMedium2" defaultPivotStyle="PivotStyleLight16"/>
  <colors>
    <mruColors>
      <color rgb="000070C0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zoomScaleSheetLayoutView="60" workbookViewId="0">
      <selection activeCell="K5" sqref="K5"/>
    </sheetView>
  </sheetViews>
  <sheetFormatPr defaultColWidth="9" defaultRowHeight="14.25"/>
  <cols>
    <col min="1" max="1" width="4.33333333333333" customWidth="1"/>
    <col min="2" max="2" width="7.08333333333333" style="29" customWidth="1"/>
    <col min="3" max="3" width="17.5" customWidth="1"/>
    <col min="4" max="4" width="7.58333333333333" customWidth="1"/>
    <col min="5" max="5" width="7.5" customWidth="1"/>
    <col min="6" max="6" width="7.08333333333333" style="30" customWidth="1"/>
    <col min="7" max="8" width="7.08333333333333" customWidth="1"/>
    <col min="9" max="9" width="7" customWidth="1"/>
    <col min="10" max="10" width="8.25" style="30" customWidth="1"/>
    <col min="11" max="11" width="9" customWidth="1"/>
    <col min="12" max="12" width="6.25" customWidth="1"/>
    <col min="13" max="13" width="7.83333333333333" customWidth="1"/>
    <col min="14" max="14" width="8.08333333333333" customWidth="1"/>
    <col min="15" max="15" width="5.83333333333333" customWidth="1"/>
    <col min="16" max="16" width="13" customWidth="1"/>
  </cols>
  <sheetData>
    <row r="1" ht="29.25" customHeight="1" spans="1:16">
      <c r="A1" s="2" t="s">
        <v>0</v>
      </c>
      <c r="B1" s="3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customHeight="1" spans="1:16">
      <c r="A2" s="3" t="s">
        <v>1</v>
      </c>
      <c r="B2" s="3" t="s">
        <v>2</v>
      </c>
      <c r="C2" s="4" t="s">
        <v>3</v>
      </c>
      <c r="D2" s="3" t="s">
        <v>4</v>
      </c>
      <c r="E2" s="3"/>
      <c r="F2" s="3" t="s">
        <v>5</v>
      </c>
      <c r="G2" s="3"/>
      <c r="H2" s="3"/>
      <c r="I2" s="3"/>
      <c r="J2" s="3"/>
      <c r="K2" s="3"/>
      <c r="L2" s="3"/>
      <c r="M2" s="3"/>
      <c r="N2" s="3" t="s">
        <v>6</v>
      </c>
      <c r="O2" s="3" t="s">
        <v>7</v>
      </c>
      <c r="P2" s="25" t="s">
        <v>8</v>
      </c>
    </row>
    <row r="3" ht="23.25" customHeight="1" spans="1:16">
      <c r="A3" s="3"/>
      <c r="B3" s="3"/>
      <c r="C3" s="4"/>
      <c r="D3" s="5" t="s">
        <v>9</v>
      </c>
      <c r="E3" s="5" t="s">
        <v>10</v>
      </c>
      <c r="F3" s="5" t="s">
        <v>11</v>
      </c>
      <c r="G3" s="5"/>
      <c r="H3" s="5" t="s">
        <v>12</v>
      </c>
      <c r="I3" s="5"/>
      <c r="J3" s="5" t="s">
        <v>13</v>
      </c>
      <c r="K3" s="5"/>
      <c r="L3" s="5" t="s">
        <v>5</v>
      </c>
      <c r="M3" s="5"/>
      <c r="N3" s="3"/>
      <c r="O3" s="3"/>
      <c r="P3" s="25"/>
    </row>
    <row r="4" ht="27.75" customHeight="1" spans="1:16">
      <c r="A4" s="3"/>
      <c r="B4" s="3"/>
      <c r="C4" s="4"/>
      <c r="D4" s="5"/>
      <c r="E4" s="5"/>
      <c r="F4" s="5" t="s">
        <v>9</v>
      </c>
      <c r="G4" s="5" t="s">
        <v>14</v>
      </c>
      <c r="H4" s="5" t="s">
        <v>9</v>
      </c>
      <c r="I4" s="5" t="s">
        <v>15</v>
      </c>
      <c r="J4" s="5" t="s">
        <v>9</v>
      </c>
      <c r="K4" s="5" t="s">
        <v>15</v>
      </c>
      <c r="L4" s="5" t="s">
        <v>16</v>
      </c>
      <c r="M4" s="5" t="s">
        <v>17</v>
      </c>
      <c r="N4" s="3"/>
      <c r="O4" s="3"/>
      <c r="P4" s="25"/>
    </row>
    <row r="5" s="1" customFormat="1" ht="30" customHeight="1" spans="1:16">
      <c r="A5" s="32">
        <v>1</v>
      </c>
      <c r="B5" s="33" t="s">
        <v>18</v>
      </c>
      <c r="C5" s="9" t="s">
        <v>19</v>
      </c>
      <c r="D5" s="34">
        <v>364</v>
      </c>
      <c r="E5" s="35">
        <f>D5/5*0.6</f>
        <v>43.68</v>
      </c>
      <c r="F5" s="35">
        <v>85.8</v>
      </c>
      <c r="G5" s="35">
        <f>F5*0.4</f>
        <v>34.32</v>
      </c>
      <c r="H5" s="36">
        <v>85</v>
      </c>
      <c r="I5" s="35">
        <f>H5*0.3</f>
        <v>25.5</v>
      </c>
      <c r="J5" s="35">
        <v>92.33</v>
      </c>
      <c r="K5" s="35">
        <f>J5*0.3</f>
        <v>27.699</v>
      </c>
      <c r="L5" s="35">
        <f>G5+I5+K5</f>
        <v>87.519</v>
      </c>
      <c r="M5" s="35">
        <f>L5*0.4</f>
        <v>35.0076</v>
      </c>
      <c r="N5" s="35">
        <f>E5+M5</f>
        <v>78.6876</v>
      </c>
      <c r="O5" s="40">
        <v>1</v>
      </c>
      <c r="P5" s="3" t="s">
        <v>20</v>
      </c>
    </row>
    <row r="6" s="1" customFormat="1" ht="30" customHeight="1" spans="1:16">
      <c r="A6" s="32">
        <v>2</v>
      </c>
      <c r="B6" s="33" t="s">
        <v>21</v>
      </c>
      <c r="C6" s="9" t="s">
        <v>22</v>
      </c>
      <c r="D6" s="34">
        <v>373</v>
      </c>
      <c r="E6" s="35">
        <f t="shared" ref="E6:E26" si="0">D6/5*0.6</f>
        <v>44.76</v>
      </c>
      <c r="F6" s="37">
        <v>88</v>
      </c>
      <c r="G6" s="35">
        <f t="shared" ref="G6:G26" si="1">F6*0.4</f>
        <v>35.2</v>
      </c>
      <c r="H6" s="37">
        <v>80</v>
      </c>
      <c r="I6" s="35">
        <f t="shared" ref="I6:I26" si="2">H6*0.3</f>
        <v>24</v>
      </c>
      <c r="J6" s="41">
        <v>86.67</v>
      </c>
      <c r="K6" s="35">
        <f t="shared" ref="K6:K26" si="3">J6*0.3</f>
        <v>26.001</v>
      </c>
      <c r="L6" s="35">
        <f t="shared" ref="L6:L26" si="4">G6+I6+K6</f>
        <v>85.201</v>
      </c>
      <c r="M6" s="35">
        <f t="shared" ref="M6:M26" si="5">L6*0.4</f>
        <v>34.0804</v>
      </c>
      <c r="N6" s="35">
        <f t="shared" ref="N6:N26" si="6">E6+M6</f>
        <v>78.8404</v>
      </c>
      <c r="O6" s="40">
        <v>1</v>
      </c>
      <c r="P6" s="3" t="s">
        <v>23</v>
      </c>
    </row>
    <row r="7" s="1" customFormat="1" ht="30" customHeight="1" spans="1:16">
      <c r="A7" s="32">
        <v>3</v>
      </c>
      <c r="B7" s="33" t="s">
        <v>24</v>
      </c>
      <c r="C7" s="9" t="s">
        <v>25</v>
      </c>
      <c r="D7" s="34">
        <v>354</v>
      </c>
      <c r="E7" s="35">
        <f t="shared" si="0"/>
        <v>42.48</v>
      </c>
      <c r="F7" s="37">
        <v>83</v>
      </c>
      <c r="G7" s="35">
        <f t="shared" si="1"/>
        <v>33.2</v>
      </c>
      <c r="H7" s="38">
        <v>94</v>
      </c>
      <c r="I7" s="35">
        <f t="shared" si="2"/>
        <v>28.2</v>
      </c>
      <c r="J7" s="42">
        <v>84.33</v>
      </c>
      <c r="K7" s="35">
        <f t="shared" si="3"/>
        <v>25.299</v>
      </c>
      <c r="L7" s="35">
        <f t="shared" si="4"/>
        <v>86.699</v>
      </c>
      <c r="M7" s="35">
        <f t="shared" si="5"/>
        <v>34.6796</v>
      </c>
      <c r="N7" s="35">
        <f t="shared" si="6"/>
        <v>77.1596</v>
      </c>
      <c r="O7" s="40">
        <v>2</v>
      </c>
      <c r="P7" s="43" t="s">
        <v>23</v>
      </c>
    </row>
    <row r="8" s="1" customFormat="1" ht="30" customHeight="1" spans="1:16">
      <c r="A8" s="32">
        <v>4</v>
      </c>
      <c r="B8" s="33" t="s">
        <v>26</v>
      </c>
      <c r="C8" s="9" t="s">
        <v>27</v>
      </c>
      <c r="D8" s="34">
        <v>354</v>
      </c>
      <c r="E8" s="35">
        <f t="shared" si="0"/>
        <v>42.48</v>
      </c>
      <c r="F8" s="38">
        <v>83.2</v>
      </c>
      <c r="G8" s="35">
        <f t="shared" si="1"/>
        <v>33.28</v>
      </c>
      <c r="H8" s="38">
        <v>90</v>
      </c>
      <c r="I8" s="35">
        <f t="shared" si="2"/>
        <v>27</v>
      </c>
      <c r="J8" s="42">
        <v>86.33</v>
      </c>
      <c r="K8" s="35">
        <f t="shared" si="3"/>
        <v>25.899</v>
      </c>
      <c r="L8" s="35">
        <f t="shared" si="4"/>
        <v>86.179</v>
      </c>
      <c r="M8" s="35">
        <f t="shared" si="5"/>
        <v>34.4716</v>
      </c>
      <c r="N8" s="35">
        <f t="shared" si="6"/>
        <v>76.9516</v>
      </c>
      <c r="O8" s="40">
        <v>3</v>
      </c>
      <c r="P8" s="3" t="s">
        <v>23</v>
      </c>
    </row>
    <row r="9" s="1" customFormat="1" ht="30" customHeight="1" spans="1:16">
      <c r="A9" s="32">
        <v>5</v>
      </c>
      <c r="B9" s="33" t="s">
        <v>28</v>
      </c>
      <c r="C9" s="9" t="s">
        <v>29</v>
      </c>
      <c r="D9" s="34">
        <v>344</v>
      </c>
      <c r="E9" s="35">
        <f t="shared" si="0"/>
        <v>41.28</v>
      </c>
      <c r="F9" s="38">
        <v>85.6</v>
      </c>
      <c r="G9" s="35">
        <f t="shared" si="1"/>
        <v>34.24</v>
      </c>
      <c r="H9" s="38">
        <v>94</v>
      </c>
      <c r="I9" s="35">
        <f t="shared" si="2"/>
        <v>28.2</v>
      </c>
      <c r="J9" s="42">
        <v>85</v>
      </c>
      <c r="K9" s="35">
        <f t="shared" si="3"/>
        <v>25.5</v>
      </c>
      <c r="L9" s="35">
        <f t="shared" si="4"/>
        <v>87.94</v>
      </c>
      <c r="M9" s="35">
        <f t="shared" si="5"/>
        <v>35.176</v>
      </c>
      <c r="N9" s="35">
        <f t="shared" si="6"/>
        <v>76.456</v>
      </c>
      <c r="O9" s="40">
        <v>4</v>
      </c>
      <c r="P9" s="3" t="s">
        <v>23</v>
      </c>
    </row>
    <row r="10" s="1" customFormat="1" ht="30" customHeight="1" spans="1:16">
      <c r="A10" s="32">
        <v>6</v>
      </c>
      <c r="B10" s="33" t="s">
        <v>30</v>
      </c>
      <c r="C10" s="9" t="s">
        <v>31</v>
      </c>
      <c r="D10" s="34">
        <v>335</v>
      </c>
      <c r="E10" s="35">
        <f>D10/5*0.6</f>
        <v>40.2</v>
      </c>
      <c r="F10" s="38">
        <v>83.8</v>
      </c>
      <c r="G10" s="35">
        <f>F10*0.4</f>
        <v>33.52</v>
      </c>
      <c r="H10" s="38">
        <v>89</v>
      </c>
      <c r="I10" s="35">
        <f>H10*0.3</f>
        <v>26.7</v>
      </c>
      <c r="J10" s="42">
        <v>85.33</v>
      </c>
      <c r="K10" s="35">
        <f>J10*0.3</f>
        <v>25.599</v>
      </c>
      <c r="L10" s="35">
        <f>G10+I10+K10</f>
        <v>85.819</v>
      </c>
      <c r="M10" s="35">
        <f>L10*0.4</f>
        <v>34.3276</v>
      </c>
      <c r="N10" s="35">
        <f>E10+M10</f>
        <v>74.5276</v>
      </c>
      <c r="O10" s="40">
        <v>5</v>
      </c>
      <c r="P10" s="3" t="s">
        <v>23</v>
      </c>
    </row>
    <row r="11" s="1" customFormat="1" ht="30" customHeight="1" spans="1:16">
      <c r="A11" s="32">
        <v>7</v>
      </c>
      <c r="B11" s="33" t="s">
        <v>32</v>
      </c>
      <c r="C11" s="9" t="s">
        <v>33</v>
      </c>
      <c r="D11" s="34">
        <v>331</v>
      </c>
      <c r="E11" s="35">
        <f>D11/5*0.6</f>
        <v>39.72</v>
      </c>
      <c r="F11" s="38">
        <v>85.2</v>
      </c>
      <c r="G11" s="35">
        <f>F11*0.4</f>
        <v>34.08</v>
      </c>
      <c r="H11" s="38">
        <v>77</v>
      </c>
      <c r="I11" s="35">
        <f>H11*0.3</f>
        <v>23.1</v>
      </c>
      <c r="J11" s="42">
        <v>92</v>
      </c>
      <c r="K11" s="35">
        <f>J11*0.3</f>
        <v>27.6</v>
      </c>
      <c r="L11" s="35">
        <f>G11+I11+K11</f>
        <v>84.78</v>
      </c>
      <c r="M11" s="35">
        <f>L11*0.4</f>
        <v>33.912</v>
      </c>
      <c r="N11" s="35">
        <f>E11+M11</f>
        <v>73.632</v>
      </c>
      <c r="O11" s="40">
        <v>6</v>
      </c>
      <c r="P11" s="3" t="s">
        <v>23</v>
      </c>
    </row>
    <row r="12" s="1" customFormat="1" ht="30" customHeight="1" spans="1:16">
      <c r="A12" s="32">
        <v>8</v>
      </c>
      <c r="B12" s="33" t="s">
        <v>34</v>
      </c>
      <c r="C12" s="9" t="s">
        <v>35</v>
      </c>
      <c r="D12" s="34">
        <v>342</v>
      </c>
      <c r="E12" s="35">
        <f>D12/5*0.6</f>
        <v>41.04</v>
      </c>
      <c r="F12" s="38">
        <v>82.2</v>
      </c>
      <c r="G12" s="35">
        <f>F12*0.4</f>
        <v>32.88</v>
      </c>
      <c r="H12" s="38">
        <v>76</v>
      </c>
      <c r="I12" s="35">
        <f>H12*0.3</f>
        <v>22.8</v>
      </c>
      <c r="J12" s="42">
        <v>82.67</v>
      </c>
      <c r="K12" s="35">
        <f>J12*0.3</f>
        <v>24.801</v>
      </c>
      <c r="L12" s="35">
        <f>G12+I12+K12</f>
        <v>80.481</v>
      </c>
      <c r="M12" s="35">
        <f>L12*0.4</f>
        <v>32.1924</v>
      </c>
      <c r="N12" s="35">
        <f>E12+M12</f>
        <v>73.2324</v>
      </c>
      <c r="O12" s="40">
        <v>7</v>
      </c>
      <c r="P12" s="3" t="s">
        <v>23</v>
      </c>
    </row>
    <row r="13" s="1" customFormat="1" ht="30" customHeight="1" spans="1:16">
      <c r="A13" s="32">
        <v>9</v>
      </c>
      <c r="B13" s="33" t="s">
        <v>36</v>
      </c>
      <c r="C13" s="9" t="s">
        <v>37</v>
      </c>
      <c r="D13" s="34">
        <v>321</v>
      </c>
      <c r="E13" s="35">
        <f t="shared" si="0"/>
        <v>38.52</v>
      </c>
      <c r="F13" s="38">
        <v>83.8</v>
      </c>
      <c r="G13" s="35">
        <f t="shared" si="1"/>
        <v>33.52</v>
      </c>
      <c r="H13" s="38">
        <v>88</v>
      </c>
      <c r="I13" s="35">
        <f t="shared" si="2"/>
        <v>26.4</v>
      </c>
      <c r="J13" s="42">
        <v>87.33</v>
      </c>
      <c r="K13" s="35">
        <f t="shared" si="3"/>
        <v>26.199</v>
      </c>
      <c r="L13" s="35">
        <f t="shared" si="4"/>
        <v>86.119</v>
      </c>
      <c r="M13" s="35">
        <f t="shared" si="5"/>
        <v>34.4476</v>
      </c>
      <c r="N13" s="35">
        <f t="shared" si="6"/>
        <v>72.9676</v>
      </c>
      <c r="O13" s="40">
        <v>8</v>
      </c>
      <c r="P13" s="3" t="s">
        <v>23</v>
      </c>
    </row>
    <row r="14" s="1" customFormat="1" ht="30" customHeight="1" spans="1:16">
      <c r="A14" s="32">
        <v>10</v>
      </c>
      <c r="B14" s="33" t="s">
        <v>38</v>
      </c>
      <c r="C14" s="9" t="s">
        <v>39</v>
      </c>
      <c r="D14" s="34">
        <v>307</v>
      </c>
      <c r="E14" s="35">
        <f t="shared" si="0"/>
        <v>36.84</v>
      </c>
      <c r="F14" s="38">
        <v>82.2</v>
      </c>
      <c r="G14" s="35">
        <f t="shared" si="1"/>
        <v>32.88</v>
      </c>
      <c r="H14" s="38">
        <v>81</v>
      </c>
      <c r="I14" s="35">
        <f t="shared" si="2"/>
        <v>24.3</v>
      </c>
      <c r="J14" s="42">
        <v>85.67</v>
      </c>
      <c r="K14" s="35">
        <f t="shared" si="3"/>
        <v>25.701</v>
      </c>
      <c r="L14" s="35">
        <f t="shared" si="4"/>
        <v>82.881</v>
      </c>
      <c r="M14" s="35">
        <f t="shared" si="5"/>
        <v>33.1524</v>
      </c>
      <c r="N14" s="35">
        <f t="shared" si="6"/>
        <v>69.9924</v>
      </c>
      <c r="O14" s="40">
        <v>9</v>
      </c>
      <c r="P14" s="3" t="s">
        <v>23</v>
      </c>
    </row>
    <row r="15" s="1" customFormat="1" ht="30" customHeight="1" spans="1:16">
      <c r="A15" s="32">
        <v>11</v>
      </c>
      <c r="B15" s="33" t="s">
        <v>40</v>
      </c>
      <c r="C15" s="9" t="s">
        <v>41</v>
      </c>
      <c r="D15" s="34">
        <v>350</v>
      </c>
      <c r="E15" s="35">
        <f>D15/5*0.6</f>
        <v>42</v>
      </c>
      <c r="F15" s="38">
        <v>83.2</v>
      </c>
      <c r="G15" s="35">
        <f>F15*0.4</f>
        <v>33.28</v>
      </c>
      <c r="H15" s="38">
        <v>90</v>
      </c>
      <c r="I15" s="35">
        <f>H15*0.3</f>
        <v>27</v>
      </c>
      <c r="J15" s="42">
        <v>89.33</v>
      </c>
      <c r="K15" s="35">
        <f>J15*0.3</f>
        <v>26.799</v>
      </c>
      <c r="L15" s="35">
        <f>G15+I15+K15</f>
        <v>87.079</v>
      </c>
      <c r="M15" s="35">
        <f>L15*0.4</f>
        <v>34.8316</v>
      </c>
      <c r="N15" s="35">
        <f>E15+M15</f>
        <v>76.8316</v>
      </c>
      <c r="O15" s="40">
        <v>1</v>
      </c>
      <c r="P15" s="3" t="s">
        <v>42</v>
      </c>
    </row>
    <row r="16" s="1" customFormat="1" ht="30" customHeight="1" spans="1:16">
      <c r="A16" s="32">
        <v>12</v>
      </c>
      <c r="B16" s="33" t="s">
        <v>43</v>
      </c>
      <c r="C16" s="9" t="s">
        <v>44</v>
      </c>
      <c r="D16" s="34">
        <v>354</v>
      </c>
      <c r="E16" s="35">
        <f>D16/5*0.6</f>
        <v>42.48</v>
      </c>
      <c r="F16" s="38">
        <v>83.6</v>
      </c>
      <c r="G16" s="35">
        <f>F16*0.4</f>
        <v>33.44</v>
      </c>
      <c r="H16" s="38">
        <v>85</v>
      </c>
      <c r="I16" s="35">
        <f>H16*0.3</f>
        <v>25.5</v>
      </c>
      <c r="J16" s="42">
        <v>88.33</v>
      </c>
      <c r="K16" s="35">
        <f>J16*0.3</f>
        <v>26.499</v>
      </c>
      <c r="L16" s="35">
        <f>G16+I16+K16</f>
        <v>85.439</v>
      </c>
      <c r="M16" s="35">
        <f>L16*0.4</f>
        <v>34.1756</v>
      </c>
      <c r="N16" s="35">
        <f>E16+M16</f>
        <v>76.6556</v>
      </c>
      <c r="O16" s="40">
        <v>2</v>
      </c>
      <c r="P16" s="3" t="s">
        <v>42</v>
      </c>
    </row>
    <row r="17" s="1" customFormat="1" ht="30" customHeight="1" spans="1:16">
      <c r="A17" s="32">
        <v>13</v>
      </c>
      <c r="B17" s="33" t="s">
        <v>45</v>
      </c>
      <c r="C17" s="9" t="s">
        <v>46</v>
      </c>
      <c r="D17" s="34">
        <v>320</v>
      </c>
      <c r="E17" s="35">
        <f t="shared" si="0"/>
        <v>38.4</v>
      </c>
      <c r="F17" s="38">
        <v>84.2</v>
      </c>
      <c r="G17" s="35">
        <f t="shared" si="1"/>
        <v>33.68</v>
      </c>
      <c r="H17" s="38">
        <v>80</v>
      </c>
      <c r="I17" s="35">
        <f t="shared" si="2"/>
        <v>24</v>
      </c>
      <c r="J17" s="42">
        <v>87.67</v>
      </c>
      <c r="K17" s="35">
        <f t="shared" si="3"/>
        <v>26.301</v>
      </c>
      <c r="L17" s="35">
        <f t="shared" si="4"/>
        <v>83.981</v>
      </c>
      <c r="M17" s="35">
        <f t="shared" si="5"/>
        <v>33.5924</v>
      </c>
      <c r="N17" s="35">
        <f t="shared" si="6"/>
        <v>71.9924</v>
      </c>
      <c r="O17" s="40">
        <v>3</v>
      </c>
      <c r="P17" s="3" t="s">
        <v>42</v>
      </c>
    </row>
    <row r="18" s="1" customFormat="1" ht="30" customHeight="1" spans="1:16">
      <c r="A18" s="32">
        <v>14</v>
      </c>
      <c r="B18" s="33" t="s">
        <v>47</v>
      </c>
      <c r="C18" s="9" t="s">
        <v>48</v>
      </c>
      <c r="D18" s="34">
        <v>381</v>
      </c>
      <c r="E18" s="35">
        <f t="shared" si="0"/>
        <v>45.72</v>
      </c>
      <c r="F18" s="38">
        <v>90.2</v>
      </c>
      <c r="G18" s="35">
        <f t="shared" si="1"/>
        <v>36.08</v>
      </c>
      <c r="H18" s="38">
        <v>93</v>
      </c>
      <c r="I18" s="35">
        <f t="shared" si="2"/>
        <v>27.9</v>
      </c>
      <c r="J18" s="42">
        <v>93.33</v>
      </c>
      <c r="K18" s="35">
        <f t="shared" si="3"/>
        <v>27.999</v>
      </c>
      <c r="L18" s="35">
        <f t="shared" si="4"/>
        <v>91.979</v>
      </c>
      <c r="M18" s="35">
        <f t="shared" si="5"/>
        <v>36.7916</v>
      </c>
      <c r="N18" s="35">
        <f t="shared" si="6"/>
        <v>82.5116</v>
      </c>
      <c r="O18" s="40">
        <v>1</v>
      </c>
      <c r="P18" s="3" t="s">
        <v>49</v>
      </c>
    </row>
    <row r="19" s="1" customFormat="1" ht="30" customHeight="1" spans="1:16">
      <c r="A19" s="32">
        <v>15</v>
      </c>
      <c r="B19" s="33" t="s">
        <v>50</v>
      </c>
      <c r="C19" s="9" t="s">
        <v>51</v>
      </c>
      <c r="D19" s="34">
        <v>375</v>
      </c>
      <c r="E19" s="35">
        <f t="shared" si="0"/>
        <v>45</v>
      </c>
      <c r="F19" s="38">
        <v>88.6</v>
      </c>
      <c r="G19" s="35">
        <f t="shared" si="1"/>
        <v>35.44</v>
      </c>
      <c r="H19" s="38">
        <v>92</v>
      </c>
      <c r="I19" s="35">
        <f t="shared" si="2"/>
        <v>27.6</v>
      </c>
      <c r="J19" s="42">
        <v>86.33</v>
      </c>
      <c r="K19" s="35">
        <f t="shared" si="3"/>
        <v>25.899</v>
      </c>
      <c r="L19" s="35">
        <f t="shared" si="4"/>
        <v>88.939</v>
      </c>
      <c r="M19" s="35">
        <f t="shared" si="5"/>
        <v>35.5756</v>
      </c>
      <c r="N19" s="35">
        <f t="shared" si="6"/>
        <v>80.5756</v>
      </c>
      <c r="O19" s="40">
        <v>2</v>
      </c>
      <c r="P19" s="3" t="s">
        <v>49</v>
      </c>
    </row>
    <row r="20" s="1" customFormat="1" ht="30" customHeight="1" spans="1:16">
      <c r="A20" s="32">
        <v>16</v>
      </c>
      <c r="B20" s="39" t="s">
        <v>52</v>
      </c>
      <c r="C20" s="9" t="s">
        <v>53</v>
      </c>
      <c r="D20" s="34">
        <v>359</v>
      </c>
      <c r="E20" s="35">
        <f t="shared" si="0"/>
        <v>43.08</v>
      </c>
      <c r="F20" s="38">
        <v>87.2</v>
      </c>
      <c r="G20" s="35">
        <f t="shared" si="1"/>
        <v>34.88</v>
      </c>
      <c r="H20" s="38">
        <v>82</v>
      </c>
      <c r="I20" s="35">
        <f t="shared" si="2"/>
        <v>24.6</v>
      </c>
      <c r="J20" s="42">
        <v>79.33</v>
      </c>
      <c r="K20" s="35">
        <f t="shared" si="3"/>
        <v>23.799</v>
      </c>
      <c r="L20" s="35">
        <f t="shared" si="4"/>
        <v>83.279</v>
      </c>
      <c r="M20" s="35">
        <f t="shared" si="5"/>
        <v>33.3116</v>
      </c>
      <c r="N20" s="35">
        <f t="shared" si="6"/>
        <v>76.3916</v>
      </c>
      <c r="O20" s="40">
        <v>3</v>
      </c>
      <c r="P20" s="3" t="s">
        <v>49</v>
      </c>
    </row>
    <row r="21" s="1" customFormat="1" ht="30" customHeight="1" spans="1:16">
      <c r="A21" s="32">
        <v>17</v>
      </c>
      <c r="B21" s="33" t="s">
        <v>54</v>
      </c>
      <c r="C21" s="9" t="s">
        <v>55</v>
      </c>
      <c r="D21" s="34">
        <v>340</v>
      </c>
      <c r="E21" s="35">
        <f>D21/5*0.6</f>
        <v>40.8</v>
      </c>
      <c r="F21" s="38">
        <v>86</v>
      </c>
      <c r="G21" s="35">
        <f>F21*0.4</f>
        <v>34.4</v>
      </c>
      <c r="H21" s="38">
        <v>87</v>
      </c>
      <c r="I21" s="35">
        <f>H21*0.3</f>
        <v>26.1</v>
      </c>
      <c r="J21" s="42">
        <v>89.33</v>
      </c>
      <c r="K21" s="35">
        <f>J21*0.3</f>
        <v>26.799</v>
      </c>
      <c r="L21" s="35">
        <f>G21+I21+K21</f>
        <v>87.299</v>
      </c>
      <c r="M21" s="35">
        <f>L21*0.4</f>
        <v>34.9196</v>
      </c>
      <c r="N21" s="35">
        <f>E21+M21</f>
        <v>75.7196</v>
      </c>
      <c r="O21" s="40">
        <v>4</v>
      </c>
      <c r="P21" s="3" t="s">
        <v>49</v>
      </c>
    </row>
    <row r="22" s="1" customFormat="1" ht="30" customHeight="1" spans="1:16">
      <c r="A22" s="32">
        <v>18</v>
      </c>
      <c r="B22" s="33" t="s">
        <v>56</v>
      </c>
      <c r="C22" s="9" t="s">
        <v>57</v>
      </c>
      <c r="D22" s="34">
        <v>342</v>
      </c>
      <c r="E22" s="35">
        <f>D22/5*0.6</f>
        <v>41.04</v>
      </c>
      <c r="F22" s="38">
        <v>89.6</v>
      </c>
      <c r="G22" s="35">
        <f>F22*0.4</f>
        <v>35.84</v>
      </c>
      <c r="H22" s="38">
        <v>79</v>
      </c>
      <c r="I22" s="35">
        <f>H22*0.3</f>
        <v>23.7</v>
      </c>
      <c r="J22" s="42">
        <v>85</v>
      </c>
      <c r="K22" s="35">
        <f>J22*0.3</f>
        <v>25.5</v>
      </c>
      <c r="L22" s="35">
        <f>G22+I22+K22</f>
        <v>85.04</v>
      </c>
      <c r="M22" s="35">
        <f>L22*0.4</f>
        <v>34.016</v>
      </c>
      <c r="N22" s="35">
        <f>E22+M22</f>
        <v>75.056</v>
      </c>
      <c r="O22" s="40">
        <v>5</v>
      </c>
      <c r="P22" s="3" t="s">
        <v>49</v>
      </c>
    </row>
    <row r="23" s="1" customFormat="1" ht="30" customHeight="1" spans="1:16">
      <c r="A23" s="32">
        <v>19</v>
      </c>
      <c r="B23" s="33" t="s">
        <v>58</v>
      </c>
      <c r="C23" s="9" t="s">
        <v>59</v>
      </c>
      <c r="D23" s="34">
        <v>335</v>
      </c>
      <c r="E23" s="35">
        <f>D23/5*0.6</f>
        <v>40.2</v>
      </c>
      <c r="F23" s="38">
        <v>84.4</v>
      </c>
      <c r="G23" s="35">
        <f>F23*0.4</f>
        <v>33.76</v>
      </c>
      <c r="H23" s="38">
        <v>91</v>
      </c>
      <c r="I23" s="35">
        <f>H23*0.3</f>
        <v>27.3</v>
      </c>
      <c r="J23" s="42">
        <v>84.67</v>
      </c>
      <c r="K23" s="35">
        <f>J23*0.3</f>
        <v>25.401</v>
      </c>
      <c r="L23" s="35">
        <f>G23+I23+K23</f>
        <v>86.461</v>
      </c>
      <c r="M23" s="35">
        <f>L23*0.4</f>
        <v>34.5844</v>
      </c>
      <c r="N23" s="35">
        <f>E23+M23</f>
        <v>74.7844</v>
      </c>
      <c r="O23" s="40">
        <v>6</v>
      </c>
      <c r="P23" s="3" t="s">
        <v>49</v>
      </c>
    </row>
    <row r="24" s="1" customFormat="1" ht="30" customHeight="1" spans="1:16">
      <c r="A24" s="32">
        <v>20</v>
      </c>
      <c r="B24" s="33" t="s">
        <v>60</v>
      </c>
      <c r="C24" s="9" t="s">
        <v>61</v>
      </c>
      <c r="D24" s="34">
        <v>337</v>
      </c>
      <c r="E24" s="35">
        <f>D24/5*0.6</f>
        <v>40.44</v>
      </c>
      <c r="F24" s="38">
        <v>82</v>
      </c>
      <c r="G24" s="35">
        <f>F24*0.4</f>
        <v>32.8</v>
      </c>
      <c r="H24" s="38">
        <v>81</v>
      </c>
      <c r="I24" s="35">
        <f>H24*0.3</f>
        <v>24.3</v>
      </c>
      <c r="J24" s="42">
        <v>88</v>
      </c>
      <c r="K24" s="35">
        <f>J24*0.3</f>
        <v>26.4</v>
      </c>
      <c r="L24" s="35">
        <f>G24+I24+K24</f>
        <v>83.5</v>
      </c>
      <c r="M24" s="35">
        <f>L24*0.4</f>
        <v>33.4</v>
      </c>
      <c r="N24" s="35">
        <f>E24+M24</f>
        <v>73.84</v>
      </c>
      <c r="O24" s="40">
        <v>7</v>
      </c>
      <c r="P24" s="3" t="s">
        <v>49</v>
      </c>
    </row>
    <row r="25" s="1" customFormat="1" ht="30" customHeight="1" spans="1:16">
      <c r="A25" s="32">
        <v>21</v>
      </c>
      <c r="B25" s="33" t="s">
        <v>62</v>
      </c>
      <c r="C25" s="9" t="s">
        <v>63</v>
      </c>
      <c r="D25" s="34">
        <v>327</v>
      </c>
      <c r="E25" s="35">
        <f t="shared" si="0"/>
        <v>39.24</v>
      </c>
      <c r="F25" s="38">
        <v>83.2</v>
      </c>
      <c r="G25" s="35">
        <f t="shared" si="1"/>
        <v>33.28</v>
      </c>
      <c r="H25" s="38">
        <v>86</v>
      </c>
      <c r="I25" s="35">
        <f t="shared" si="2"/>
        <v>25.8</v>
      </c>
      <c r="J25" s="42">
        <v>80.33</v>
      </c>
      <c r="K25" s="35">
        <f t="shared" si="3"/>
        <v>24.099</v>
      </c>
      <c r="L25" s="35">
        <f t="shared" si="4"/>
        <v>83.179</v>
      </c>
      <c r="M25" s="35">
        <f t="shared" si="5"/>
        <v>33.2716</v>
      </c>
      <c r="N25" s="35">
        <f t="shared" si="6"/>
        <v>72.5116</v>
      </c>
      <c r="O25" s="40">
        <v>8</v>
      </c>
      <c r="P25" s="3" t="s">
        <v>49</v>
      </c>
    </row>
    <row r="26" s="1" customFormat="1" ht="30" customHeight="1" spans="1:16">
      <c r="A26" s="32">
        <v>22</v>
      </c>
      <c r="B26" s="33" t="s">
        <v>64</v>
      </c>
      <c r="C26" s="9" t="s">
        <v>65</v>
      </c>
      <c r="D26" s="34">
        <v>288</v>
      </c>
      <c r="E26" s="35">
        <f t="shared" si="0"/>
        <v>34.56</v>
      </c>
      <c r="F26" s="38">
        <v>80.2</v>
      </c>
      <c r="G26" s="35">
        <f t="shared" si="1"/>
        <v>32.08</v>
      </c>
      <c r="H26" s="38">
        <v>75</v>
      </c>
      <c r="I26" s="35">
        <f t="shared" si="2"/>
        <v>22.5</v>
      </c>
      <c r="J26" s="42">
        <v>89.33</v>
      </c>
      <c r="K26" s="35">
        <f t="shared" si="3"/>
        <v>26.799</v>
      </c>
      <c r="L26" s="35">
        <f t="shared" si="4"/>
        <v>81.379</v>
      </c>
      <c r="M26" s="35">
        <f t="shared" si="5"/>
        <v>32.5516</v>
      </c>
      <c r="N26" s="35">
        <f t="shared" si="6"/>
        <v>67.1116</v>
      </c>
      <c r="O26" s="40">
        <v>9</v>
      </c>
      <c r="P26" s="3" t="s">
        <v>49</v>
      </c>
    </row>
  </sheetData>
  <mergeCells count="15">
    <mergeCell ref="A1:P1"/>
    <mergeCell ref="D2:E2"/>
    <mergeCell ref="F2:M2"/>
    <mergeCell ref="F3:G3"/>
    <mergeCell ref="H3:I3"/>
    <mergeCell ref="J3:K3"/>
    <mergeCell ref="L3:M3"/>
    <mergeCell ref="A2:A4"/>
    <mergeCell ref="B2:B4"/>
    <mergeCell ref="C2:C4"/>
    <mergeCell ref="D3:D4"/>
    <mergeCell ref="E3:E4"/>
    <mergeCell ref="N2:N4"/>
    <mergeCell ref="O2:O4"/>
    <mergeCell ref="P2:P4"/>
  </mergeCells>
  <conditionalFormatting sqref="F6">
    <cfRule type="cellIs" dxfId="0" priority="24" stopIfTrue="1" operator="greaterThan">
      <formula>305</formula>
    </cfRule>
  </conditionalFormatting>
  <conditionalFormatting sqref="F7">
    <cfRule type="cellIs" dxfId="0" priority="20" stopIfTrue="1" operator="greaterThan">
      <formula>305</formula>
    </cfRule>
  </conditionalFormatting>
  <conditionalFormatting sqref="F8">
    <cfRule type="cellIs" dxfId="0" priority="19" stopIfTrue="1" operator="greaterThan">
      <formula>305</formula>
    </cfRule>
  </conditionalFormatting>
  <conditionalFormatting sqref="F9">
    <cfRule type="cellIs" dxfId="0" priority="18" stopIfTrue="1" operator="greaterThan">
      <formula>305</formula>
    </cfRule>
  </conditionalFormatting>
  <conditionalFormatting sqref="F10">
    <cfRule type="cellIs" dxfId="0" priority="16" stopIfTrue="1" operator="greaterThan">
      <formula>305</formula>
    </cfRule>
  </conditionalFormatting>
  <conditionalFormatting sqref="F11">
    <cfRule type="cellIs" dxfId="0" priority="15" stopIfTrue="1" operator="greaterThan">
      <formula>305</formula>
    </cfRule>
  </conditionalFormatting>
  <conditionalFormatting sqref="F12">
    <cfRule type="cellIs" dxfId="0" priority="17" stopIfTrue="1" operator="greaterThan">
      <formula>305</formula>
    </cfRule>
  </conditionalFormatting>
  <conditionalFormatting sqref="F13">
    <cfRule type="cellIs" dxfId="0" priority="14" stopIfTrue="1" operator="greaterThan">
      <formula>305</formula>
    </cfRule>
  </conditionalFormatting>
  <conditionalFormatting sqref="F14">
    <cfRule type="cellIs" dxfId="0" priority="13" stopIfTrue="1" operator="greaterThan">
      <formula>305</formula>
    </cfRule>
  </conditionalFormatting>
  <conditionalFormatting sqref="F15">
    <cfRule type="cellIs" dxfId="0" priority="11" stopIfTrue="1" operator="greaterThan">
      <formula>305</formula>
    </cfRule>
  </conditionalFormatting>
  <conditionalFormatting sqref="F16">
    <cfRule type="cellIs" dxfId="0" priority="12" stopIfTrue="1" operator="greaterThan">
      <formula>305</formula>
    </cfRule>
  </conditionalFormatting>
  <conditionalFormatting sqref="F17">
    <cfRule type="cellIs" dxfId="0" priority="10" stopIfTrue="1" operator="greaterThan">
      <formula>305</formula>
    </cfRule>
  </conditionalFormatting>
  <conditionalFormatting sqref="F18">
    <cfRule type="cellIs" dxfId="0" priority="9" stopIfTrue="1" operator="greaterThan">
      <formula>305</formula>
    </cfRule>
  </conditionalFormatting>
  <conditionalFormatting sqref="F19">
    <cfRule type="cellIs" dxfId="0" priority="8" stopIfTrue="1" operator="greaterThan">
      <formula>305</formula>
    </cfRule>
  </conditionalFormatting>
  <conditionalFormatting sqref="F20">
    <cfRule type="cellIs" dxfId="0" priority="7" stopIfTrue="1" operator="greaterThan">
      <formula>305</formula>
    </cfRule>
  </conditionalFormatting>
  <conditionalFormatting sqref="F21">
    <cfRule type="cellIs" dxfId="0" priority="5" stopIfTrue="1" operator="greaterThan">
      <formula>305</formula>
    </cfRule>
  </conditionalFormatting>
  <conditionalFormatting sqref="F22">
    <cfRule type="cellIs" dxfId="0" priority="6" stopIfTrue="1" operator="greaterThan">
      <formula>305</formula>
    </cfRule>
  </conditionalFormatting>
  <conditionalFormatting sqref="F23">
    <cfRule type="cellIs" dxfId="0" priority="3" stopIfTrue="1" operator="greaterThan">
      <formula>305</formula>
    </cfRule>
  </conditionalFormatting>
  <conditionalFormatting sqref="F24">
    <cfRule type="cellIs" dxfId="0" priority="4" stopIfTrue="1" operator="greaterThan">
      <formula>305</formula>
    </cfRule>
  </conditionalFormatting>
  <conditionalFormatting sqref="F25">
    <cfRule type="cellIs" dxfId="0" priority="2" stopIfTrue="1" operator="greaterThan">
      <formula>305</formula>
    </cfRule>
  </conditionalFormatting>
  <conditionalFormatting sqref="F26">
    <cfRule type="cellIs" dxfId="0" priority="1" stopIfTrue="1" operator="greaterThan">
      <formula>305</formula>
    </cfRule>
  </conditionalFormatting>
  <pageMargins left="0.748031496062992" right="0.748031496062992" top="0.984251968503937" bottom="0.984251968503937" header="0.511811023622047" footer="0.511811023622047"/>
  <pageSetup paperSize="9" scale="85" orientation="landscape" horizontalDpi="600"/>
  <headerFooter alignWithMargins="0"/>
  <ignoredErrors>
    <ignoredError sqref="C24:C26 C22 C16:C20 C13:C14 C5: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zoomScaleSheetLayoutView="60" workbookViewId="0">
      <selection activeCell="C30" sqref="C30"/>
    </sheetView>
  </sheetViews>
  <sheetFormatPr defaultColWidth="9" defaultRowHeight="14.25"/>
  <cols>
    <col min="1" max="1" width="4.08333333333333" customWidth="1"/>
    <col min="2" max="2" width="8.75" customWidth="1"/>
    <col min="3" max="3" width="14.5" customWidth="1"/>
    <col min="4" max="4" width="6.33333333333333" customWidth="1"/>
    <col min="5" max="5" width="8.25" customWidth="1"/>
    <col min="14" max="14" width="8.08333333333333" customWidth="1"/>
    <col min="15" max="15" width="6.33333333333333" customWidth="1"/>
    <col min="16" max="16" width="7.5" customWidth="1"/>
  </cols>
  <sheetData>
    <row r="1" ht="29.25" customHeight="1" spans="1:17">
      <c r="A1" s="2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" customHeight="1" spans="1:17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3" t="s">
        <v>5</v>
      </c>
      <c r="H2" s="3"/>
      <c r="I2" s="3"/>
      <c r="J2" s="3"/>
      <c r="K2" s="3"/>
      <c r="L2" s="3"/>
      <c r="M2" s="3"/>
      <c r="N2" s="3"/>
      <c r="O2" s="3" t="s">
        <v>6</v>
      </c>
      <c r="P2" s="3" t="s">
        <v>7</v>
      </c>
      <c r="Q2" s="25" t="s">
        <v>8</v>
      </c>
    </row>
    <row r="3" ht="23.25" customHeight="1" spans="1:17">
      <c r="A3" s="3"/>
      <c r="B3" s="3"/>
      <c r="C3" s="4"/>
      <c r="D3" s="5" t="s">
        <v>9</v>
      </c>
      <c r="E3" s="6" t="s">
        <v>67</v>
      </c>
      <c r="F3" s="5" t="s">
        <v>10</v>
      </c>
      <c r="G3" s="5" t="s">
        <v>11</v>
      </c>
      <c r="H3" s="5"/>
      <c r="I3" s="5" t="s">
        <v>12</v>
      </c>
      <c r="J3" s="5"/>
      <c r="K3" s="5" t="s">
        <v>13</v>
      </c>
      <c r="L3" s="5"/>
      <c r="M3" s="5" t="s">
        <v>5</v>
      </c>
      <c r="N3" s="5"/>
      <c r="O3" s="3"/>
      <c r="P3" s="3"/>
      <c r="Q3" s="25"/>
    </row>
    <row r="4" ht="27.75" customHeight="1" spans="1:17">
      <c r="A4" s="3"/>
      <c r="B4" s="3"/>
      <c r="C4" s="4"/>
      <c r="D4" s="5"/>
      <c r="E4" s="7"/>
      <c r="F4" s="5"/>
      <c r="G4" s="5" t="s">
        <v>9</v>
      </c>
      <c r="H4" s="5" t="s">
        <v>14</v>
      </c>
      <c r="I4" s="5" t="s">
        <v>9</v>
      </c>
      <c r="J4" s="5" t="s">
        <v>15</v>
      </c>
      <c r="K4" s="5" t="s">
        <v>9</v>
      </c>
      <c r="L4" s="5" t="s">
        <v>15</v>
      </c>
      <c r="M4" s="5" t="s">
        <v>16</v>
      </c>
      <c r="N4" s="5" t="s">
        <v>17</v>
      </c>
      <c r="O4" s="3"/>
      <c r="P4" s="3"/>
      <c r="Q4" s="25"/>
    </row>
    <row r="5" s="1" customFormat="1" ht="30" customHeight="1" spans="1:17">
      <c r="A5" s="8">
        <v>1</v>
      </c>
      <c r="B5" s="9" t="s">
        <v>68</v>
      </c>
      <c r="C5" s="10" t="s">
        <v>69</v>
      </c>
      <c r="D5" s="11">
        <v>321</v>
      </c>
      <c r="E5" s="12">
        <v>117.153284671533</v>
      </c>
      <c r="F5" s="13">
        <f t="shared" ref="F5:F7" si="0">E5*0.6</f>
        <v>70.2919708029198</v>
      </c>
      <c r="G5" s="14">
        <v>84</v>
      </c>
      <c r="H5" s="15">
        <f t="shared" ref="H5:H7" si="1">G5*0.4</f>
        <v>33.6</v>
      </c>
      <c r="I5" s="17">
        <v>80</v>
      </c>
      <c r="J5" s="15">
        <f t="shared" ref="J5:J7" si="2">I5*0.3</f>
        <v>24</v>
      </c>
      <c r="K5" s="18">
        <v>79</v>
      </c>
      <c r="L5" s="19">
        <f t="shared" ref="L5:L7" si="3">K5*0.3</f>
        <v>23.7</v>
      </c>
      <c r="M5" s="20">
        <f t="shared" ref="M5:M7" si="4">H5+J5+L5</f>
        <v>81.3</v>
      </c>
      <c r="N5" s="21">
        <f t="shared" ref="N5:N7" si="5">M5*0.4</f>
        <v>32.52</v>
      </c>
      <c r="O5" s="22">
        <f t="shared" ref="O5:O7" si="6">F5+N5</f>
        <v>102.81197080292</v>
      </c>
      <c r="P5" s="23">
        <v>1</v>
      </c>
      <c r="Q5" s="26" t="s">
        <v>23</v>
      </c>
    </row>
    <row r="6" s="1" customFormat="1" ht="30" customHeight="1" spans="1:17">
      <c r="A6" s="8">
        <v>2</v>
      </c>
      <c r="B6" s="9" t="s">
        <v>70</v>
      </c>
      <c r="C6" s="10" t="s">
        <v>71</v>
      </c>
      <c r="D6" s="11">
        <v>291</v>
      </c>
      <c r="E6" s="12">
        <v>106.204379562044</v>
      </c>
      <c r="F6" s="13">
        <f t="shared" si="0"/>
        <v>63.7226277372264</v>
      </c>
      <c r="G6" s="16">
        <v>84</v>
      </c>
      <c r="H6" s="15">
        <f t="shared" si="1"/>
        <v>33.6</v>
      </c>
      <c r="I6" s="17">
        <v>78</v>
      </c>
      <c r="J6" s="15">
        <f t="shared" si="2"/>
        <v>23.4</v>
      </c>
      <c r="K6" s="24">
        <v>81</v>
      </c>
      <c r="L6" s="19">
        <f t="shared" si="3"/>
        <v>24.3</v>
      </c>
      <c r="M6" s="20">
        <f t="shared" si="4"/>
        <v>81.3</v>
      </c>
      <c r="N6" s="21">
        <f t="shared" si="5"/>
        <v>32.52</v>
      </c>
      <c r="O6" s="22">
        <f t="shared" si="6"/>
        <v>96.2426277372264</v>
      </c>
      <c r="P6" s="23">
        <v>2</v>
      </c>
      <c r="Q6" s="26" t="s">
        <v>23</v>
      </c>
    </row>
    <row r="7" s="1" customFormat="1" ht="30" customHeight="1" spans="1:17">
      <c r="A7" s="8">
        <v>3</v>
      </c>
      <c r="B7" s="9" t="s">
        <v>72</v>
      </c>
      <c r="C7" s="10" t="s">
        <v>73</v>
      </c>
      <c r="D7" s="11">
        <v>233</v>
      </c>
      <c r="E7" s="12">
        <v>85.036496350365</v>
      </c>
      <c r="F7" s="13">
        <f t="shared" si="0"/>
        <v>51.021897810219</v>
      </c>
      <c r="G7" s="14">
        <v>83.6</v>
      </c>
      <c r="H7" s="15">
        <f t="shared" si="1"/>
        <v>33.44</v>
      </c>
      <c r="I7" s="17">
        <v>71</v>
      </c>
      <c r="J7" s="15">
        <f t="shared" si="2"/>
        <v>21.3</v>
      </c>
      <c r="K7" s="18">
        <v>84</v>
      </c>
      <c r="L7" s="19">
        <f t="shared" si="3"/>
        <v>25.2</v>
      </c>
      <c r="M7" s="20">
        <f t="shared" si="4"/>
        <v>79.94</v>
      </c>
      <c r="N7" s="21">
        <f t="shared" si="5"/>
        <v>31.976</v>
      </c>
      <c r="O7" s="22">
        <f t="shared" si="6"/>
        <v>82.997897810219</v>
      </c>
      <c r="P7" s="23">
        <v>3</v>
      </c>
      <c r="Q7" s="27" t="s">
        <v>23</v>
      </c>
    </row>
    <row r="8" spans="20:21">
      <c r="T8" s="28"/>
      <c r="U8" s="28"/>
    </row>
    <row r="9" spans="20:21">
      <c r="T9" s="28"/>
      <c r="U9" s="28"/>
    </row>
  </sheetData>
  <mergeCells count="16">
    <mergeCell ref="A1:Q1"/>
    <mergeCell ref="D2:F2"/>
    <mergeCell ref="G2:N2"/>
    <mergeCell ref="G3:H3"/>
    <mergeCell ref="I3:J3"/>
    <mergeCell ref="K3:L3"/>
    <mergeCell ref="M3:N3"/>
    <mergeCell ref="A2:A4"/>
    <mergeCell ref="B2:B4"/>
    <mergeCell ref="C2:C4"/>
    <mergeCell ref="D3:D4"/>
    <mergeCell ref="E3:E4"/>
    <mergeCell ref="F3:F4"/>
    <mergeCell ref="O2:O4"/>
    <mergeCell ref="P2:P4"/>
    <mergeCell ref="Q2:Q4"/>
  </mergeCells>
  <conditionalFormatting sqref="G5:G7">
    <cfRule type="cellIs" dxfId="0" priority="1" stopIfTrue="1" operator="greaterThan">
      <formula>305</formula>
    </cfRule>
  </conditionalFormatting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一志愿总评成绩表</vt:lpstr>
      <vt:lpstr>士兵计划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李闪闪</cp:lastModifiedBy>
  <cp:revision>1</cp:revision>
  <dcterms:created xsi:type="dcterms:W3CDTF">1996-12-17T01:32:42Z</dcterms:created>
  <cp:lastPrinted>2018-04-23T06:39:57Z</cp:lastPrinted>
  <dcterms:modified xsi:type="dcterms:W3CDTF">2025-03-21T08:26:06Z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09577ED635724FC78B0C9278AEEC733F_13</vt:lpwstr>
  </property>
</Properties>
</file>